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-adshare\share\Share\OA\CHPP\HAPGFrontOffice\DAC\REGS\FY 2025-CMS-1808 (IPPS_LTCH)\FY 2025-CMS-1808-F\Files for Web\Outlier Reconciliaiton\"/>
    </mc:Choice>
  </mc:AlternateContent>
  <xr:revisionPtr revIDLastSave="0" documentId="13_ncr:1_{76BB1EB7-F937-4EC5-AC70-9ABA3280230D}" xr6:coauthVersionLast="47" xr6:coauthVersionMax="47" xr10:uidLastSave="{00000000-0000-0000-0000-000000000000}"/>
  <bookViews>
    <workbookView xWindow="28680" yWindow="-120" windowWidth="29040" windowHeight="15840" xr2:uid="{640592B1-1773-4E72-8CB4-CAA557910060}"/>
  </bookViews>
  <sheets>
    <sheet name="Outlier Reconciliation PUF" sheetId="1" r:id="rId1"/>
  </sheets>
  <definedNames>
    <definedName name="_xlnm._FilterDatabase" localSheetId="0" hidden="1">'Outlier Reconciliation PUF'!$A$2:$V$44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2" i="1" l="1"/>
  <c r="V42" i="1" s="1"/>
  <c r="S42" i="1"/>
  <c r="U42" i="1" s="1"/>
  <c r="T44" i="1"/>
  <c r="V44" i="1" s="1"/>
  <c r="S44" i="1"/>
  <c r="U44" i="1" s="1"/>
  <c r="T43" i="1"/>
  <c r="V43" i="1" s="1"/>
  <c r="S43" i="1"/>
  <c r="U43" i="1" s="1"/>
  <c r="T41" i="1"/>
  <c r="V41" i="1" s="1"/>
  <c r="S41" i="1"/>
  <c r="U41" i="1" s="1"/>
  <c r="T40" i="1"/>
  <c r="V40" i="1" s="1"/>
  <c r="S40" i="1"/>
  <c r="U40" i="1" s="1"/>
  <c r="T39" i="1"/>
  <c r="V39" i="1" s="1"/>
  <c r="S39" i="1"/>
  <c r="U39" i="1" s="1"/>
  <c r="T38" i="1"/>
  <c r="V38" i="1" s="1"/>
  <c r="S38" i="1"/>
  <c r="U38" i="1" s="1"/>
  <c r="T37" i="1"/>
  <c r="V37" i="1" s="1"/>
  <c r="S37" i="1"/>
  <c r="U37" i="1" s="1"/>
  <c r="T36" i="1"/>
  <c r="V36" i="1" s="1"/>
  <c r="S36" i="1"/>
  <c r="U36" i="1" s="1"/>
  <c r="T35" i="1"/>
  <c r="V35" i="1" s="1"/>
  <c r="S35" i="1"/>
  <c r="U35" i="1" s="1"/>
  <c r="T34" i="1"/>
  <c r="V34" i="1" s="1"/>
  <c r="S34" i="1"/>
  <c r="U34" i="1" s="1"/>
  <c r="T33" i="1"/>
  <c r="V33" i="1" s="1"/>
  <c r="S33" i="1"/>
  <c r="U33" i="1" s="1"/>
  <c r="T32" i="1"/>
  <c r="V32" i="1" s="1"/>
  <c r="S32" i="1"/>
  <c r="U32" i="1" s="1"/>
  <c r="T31" i="1"/>
  <c r="V31" i="1" s="1"/>
  <c r="S31" i="1"/>
  <c r="U31" i="1" s="1"/>
  <c r="T30" i="1"/>
  <c r="V30" i="1" s="1"/>
  <c r="S30" i="1"/>
  <c r="U30" i="1" s="1"/>
  <c r="T29" i="1"/>
  <c r="V29" i="1" s="1"/>
  <c r="S29" i="1"/>
  <c r="U29" i="1" s="1"/>
  <c r="T28" i="1"/>
  <c r="V28" i="1" s="1"/>
  <c r="S28" i="1"/>
  <c r="U28" i="1" s="1"/>
  <c r="T27" i="1"/>
  <c r="V27" i="1" s="1"/>
  <c r="S27" i="1"/>
  <c r="U27" i="1" s="1"/>
  <c r="T26" i="1"/>
  <c r="V26" i="1" s="1"/>
  <c r="S26" i="1"/>
  <c r="U26" i="1" s="1"/>
  <c r="T25" i="1"/>
  <c r="V25" i="1" s="1"/>
  <c r="S25" i="1"/>
  <c r="U25" i="1" s="1"/>
  <c r="T24" i="1"/>
  <c r="V24" i="1" s="1"/>
  <c r="S24" i="1"/>
  <c r="U24" i="1" s="1"/>
  <c r="T23" i="1"/>
  <c r="V23" i="1" s="1"/>
  <c r="S23" i="1"/>
  <c r="U23" i="1" s="1"/>
  <c r="T22" i="1"/>
  <c r="V22" i="1" s="1"/>
  <c r="S22" i="1"/>
  <c r="U22" i="1" s="1"/>
  <c r="T21" i="1"/>
  <c r="V21" i="1" s="1"/>
  <c r="S21" i="1"/>
  <c r="U21" i="1" s="1"/>
  <c r="T20" i="1"/>
  <c r="V20" i="1" s="1"/>
  <c r="S20" i="1"/>
  <c r="U20" i="1" s="1"/>
  <c r="T19" i="1"/>
  <c r="V19" i="1" s="1"/>
  <c r="S19" i="1"/>
  <c r="U19" i="1" s="1"/>
  <c r="T18" i="1"/>
  <c r="V18" i="1" s="1"/>
  <c r="S18" i="1"/>
  <c r="U18" i="1" s="1"/>
  <c r="T17" i="1"/>
  <c r="V17" i="1" s="1"/>
  <c r="S17" i="1"/>
  <c r="U17" i="1" s="1"/>
  <c r="T16" i="1"/>
  <c r="V16" i="1" s="1"/>
  <c r="S16" i="1"/>
  <c r="U16" i="1" s="1"/>
  <c r="T15" i="1"/>
  <c r="V15" i="1" s="1"/>
  <c r="S15" i="1"/>
  <c r="U15" i="1" s="1"/>
  <c r="T14" i="1"/>
  <c r="V14" i="1" s="1"/>
  <c r="S14" i="1"/>
  <c r="U14" i="1" s="1"/>
  <c r="T13" i="1"/>
  <c r="V13" i="1" s="1"/>
  <c r="S13" i="1"/>
  <c r="U13" i="1" s="1"/>
  <c r="T12" i="1"/>
  <c r="V12" i="1" s="1"/>
  <c r="S12" i="1"/>
  <c r="U12" i="1" s="1"/>
  <c r="T11" i="1"/>
  <c r="V11" i="1" s="1"/>
  <c r="S11" i="1"/>
  <c r="U11" i="1" s="1"/>
  <c r="T10" i="1"/>
  <c r="V10" i="1" s="1"/>
  <c r="S10" i="1"/>
  <c r="U10" i="1" s="1"/>
  <c r="T9" i="1"/>
  <c r="V9" i="1" s="1"/>
  <c r="S9" i="1"/>
  <c r="U9" i="1" s="1"/>
  <c r="T8" i="1"/>
  <c r="V8" i="1" s="1"/>
  <c r="S8" i="1"/>
  <c r="U8" i="1" s="1"/>
  <c r="T7" i="1"/>
  <c r="V7" i="1" s="1"/>
  <c r="S7" i="1"/>
  <c r="U7" i="1" s="1"/>
  <c r="T6" i="1"/>
  <c r="V6" i="1" s="1"/>
  <c r="S6" i="1"/>
  <c r="U6" i="1" s="1"/>
  <c r="T5" i="1"/>
  <c r="V5" i="1" s="1"/>
  <c r="S5" i="1"/>
  <c r="U5" i="1" s="1"/>
  <c r="T4" i="1"/>
  <c r="V4" i="1" s="1"/>
  <c r="S4" i="1"/>
  <c r="U4" i="1" s="1"/>
  <c r="T3" i="1"/>
  <c r="V3" i="1" s="1"/>
  <c r="S3" i="1"/>
  <c r="U3" i="1" s="1"/>
</calcChain>
</file>

<file path=xl/sharedStrings.xml><?xml version="1.0" encoding="utf-8"?>
<sst xmlns="http://schemas.openxmlformats.org/spreadsheetml/2006/main" count="64" uniqueCount="62">
  <si>
    <t>MAC Mock FY 2019 Outlier Reconciliation Report</t>
  </si>
  <si>
    <t>Calculation of Outlier Reconciliaton Adjustments</t>
  </si>
  <si>
    <t>CCN</t>
  </si>
  <si>
    <t>FY Begin Date</t>
  </si>
  <si>
    <t>FY End Date</t>
  </si>
  <si>
    <t>Operating Outliers Paid</t>
  </si>
  <si>
    <t>Capital Outliers Paid</t>
  </si>
  <si>
    <t>Total Outliers Paid</t>
  </si>
  <si>
    <t>Operating CCR</t>
  </si>
  <si>
    <t>Capital CCR</t>
  </si>
  <si>
    <t>Avg Paid  Operating CCR</t>
  </si>
  <si>
    <t>Average Paid Capital CCR</t>
  </si>
  <si>
    <t>Operating Outliers with actual CCR</t>
  </si>
  <si>
    <t>Capital Outliers with actual CCR</t>
  </si>
  <si>
    <t>Estimate of Operating Outliers with actual CCR</t>
  </si>
  <si>
    <t>Estimate of Capital Outliers with actual CCR</t>
  </si>
  <si>
    <t>Estimate of Operating Outlier Reconciliation Amount</t>
  </si>
  <si>
    <t>Estimate of Capital Outlier Reconciliation Amount</t>
  </si>
  <si>
    <t>030065</t>
  </si>
  <si>
    <t>040029</t>
  </si>
  <si>
    <t>050047</t>
  </si>
  <si>
    <t>050102</t>
  </si>
  <si>
    <t>050133</t>
  </si>
  <si>
    <t>050320</t>
  </si>
  <si>
    <t>050502</t>
  </si>
  <si>
    <t>050704</t>
  </si>
  <si>
    <t>060054</t>
  </si>
  <si>
    <t>070036</t>
  </si>
  <si>
    <t>100002</t>
  </si>
  <si>
    <t>100026</t>
  </si>
  <si>
    <t>100092</t>
  </si>
  <si>
    <t>100268</t>
  </si>
  <si>
    <t>110003</t>
  </si>
  <si>
    <t>110036</t>
  </si>
  <si>
    <t>140224</t>
  </si>
  <si>
    <t>150044</t>
  </si>
  <si>
    <t>200001</t>
  </si>
  <si>
    <t>220175</t>
  </si>
  <si>
    <t>220176</t>
  </si>
  <si>
    <t>310003</t>
  </si>
  <si>
    <t>310086</t>
  </si>
  <si>
    <t>330024</t>
  </si>
  <si>
    <t>330169</t>
  </si>
  <si>
    <t>330198</t>
  </si>
  <si>
    <t>370041</t>
  </si>
  <si>
    <t>390030</t>
  </si>
  <si>
    <t>390090</t>
  </si>
  <si>
    <t>390290</t>
  </si>
  <si>
    <t>420002</t>
  </si>
  <si>
    <t>420026</t>
  </si>
  <si>
    <t>450128</t>
  </si>
  <si>
    <t>450379</t>
  </si>
  <si>
    <t>450638</t>
  </si>
  <si>
    <t>450659</t>
  </si>
  <si>
    <t>450670</t>
  </si>
  <si>
    <t>490145</t>
  </si>
  <si>
    <t>670046</t>
  </si>
  <si>
    <t>670115</t>
  </si>
  <si>
    <t>670120</t>
  </si>
  <si>
    <t>110233</t>
  </si>
  <si>
    <t>FY 2019 Cost Report Data (Mar 2024)</t>
  </si>
  <si>
    <t>PSF Data (Mar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</si>
</sst>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;@"/>
    <numFmt numFmtId="165" formatCode="0.000"/>
    <numFmt numFmtId="166" formatCode="mm/dd/yy;@"/>
  </numFmts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theme="9" tint="-0.499984740745262"/>
      </left>
      <right/>
      <top style="thick">
        <color theme="9" tint="-0.499984740745262"/>
      </top>
      <bottom/>
      <diagonal/>
    </border>
    <border>
      <left/>
      <right/>
      <top style="thick">
        <color theme="9" tint="-0.499984740745262"/>
      </top>
      <bottom/>
      <diagonal/>
    </border>
    <border>
      <left/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7030A0"/>
      </left>
      <right/>
      <top style="thick">
        <color rgb="FF7030A0"/>
      </top>
      <bottom/>
      <diagonal/>
    </border>
    <border>
      <left/>
      <right/>
      <top style="thick">
        <color rgb="FF7030A0"/>
      </top>
      <bottom/>
      <diagonal/>
    </border>
    <border>
      <left/>
      <right style="thick">
        <color rgb="FF7030A0"/>
      </right>
      <top style="thick">
        <color rgb="FF7030A0"/>
      </top>
      <bottom/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theme="9" tint="-0.499984740745262"/>
      </left>
      <right/>
      <top/>
      <bottom/>
      <diagonal/>
    </border>
    <border>
      <left/>
      <right style="thick">
        <color theme="9" tint="-0.499984740745262"/>
      </right>
      <top/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7030A0"/>
      </left>
      <right/>
      <top/>
      <bottom/>
      <diagonal/>
    </border>
    <border>
      <left/>
      <right style="thick">
        <color rgb="FF7030A0"/>
      </right>
      <top/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theme="9" tint="-0.499984740745262"/>
      </left>
      <right/>
      <top/>
      <bottom style="thick">
        <color theme="9" tint="-0.499984740745262"/>
      </bottom>
      <diagonal/>
    </border>
    <border>
      <left/>
      <right/>
      <top/>
      <bottom style="thick">
        <color theme="9" tint="-0.499984740745262"/>
      </bottom>
      <diagonal/>
    </border>
    <border>
      <left/>
      <right style="thick">
        <color theme="9" tint="-0.499984740745262"/>
      </right>
      <top/>
      <bottom style="thick">
        <color theme="9" tint="-0.499984740745262"/>
      </bottom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thick">
        <color rgb="FF7030A0"/>
      </left>
      <right/>
      <top/>
      <bottom style="thick">
        <color rgb="FF7030A0"/>
      </bottom>
      <diagonal/>
    </border>
    <border>
      <left/>
      <right/>
      <top/>
      <bottom style="thick">
        <color rgb="FF7030A0"/>
      </bottom>
      <diagonal/>
    </border>
    <border>
      <left/>
      <right style="thick">
        <color rgb="FF7030A0"/>
      </right>
      <top/>
      <bottom style="thick">
        <color rgb="FF7030A0"/>
      </bottom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3" fillId="2" borderId="15" xfId="0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3" fontId="3" fillId="2" borderId="17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3" fontId="3" fillId="2" borderId="18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5" xfId="0" applyFill="1" applyBorder="1"/>
    <xf numFmtId="164" fontId="0" fillId="2" borderId="0" xfId="0" applyNumberFormat="1" applyFill="1"/>
    <xf numFmtId="3" fontId="0" fillId="2" borderId="17" xfId="0" applyNumberFormat="1" applyFill="1" applyBorder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18" xfId="0" applyNumberFormat="1" applyFill="1" applyBorder="1" applyAlignment="1">
      <alignment wrapText="1"/>
    </xf>
    <xf numFmtId="165" fontId="0" fillId="2" borderId="0" xfId="0" applyNumberFormat="1" applyFill="1"/>
    <xf numFmtId="165" fontId="0" fillId="2" borderId="18" xfId="0" applyNumberFormat="1" applyFill="1" applyBorder="1"/>
    <xf numFmtId="0" fontId="0" fillId="2" borderId="19" xfId="0" applyFill="1" applyBorder="1"/>
    <xf numFmtId="0" fontId="0" fillId="2" borderId="20" xfId="0" applyFill="1" applyBorder="1"/>
    <xf numFmtId="3" fontId="0" fillId="2" borderId="21" xfId="0" applyNumberFormat="1" applyFill="1" applyBorder="1"/>
    <xf numFmtId="3" fontId="0" fillId="2" borderId="0" xfId="0" applyNumberFormat="1" applyFill="1"/>
    <xf numFmtId="3" fontId="0" fillId="2" borderId="22" xfId="0" applyNumberFormat="1" applyFill="1" applyBorder="1"/>
    <xf numFmtId="3" fontId="2" fillId="2" borderId="23" xfId="0" applyNumberFormat="1" applyFont="1" applyFill="1" applyBorder="1"/>
    <xf numFmtId="3" fontId="2" fillId="2" borderId="24" xfId="0" applyNumberFormat="1" applyFont="1" applyFill="1" applyBorder="1"/>
    <xf numFmtId="3" fontId="4" fillId="2" borderId="0" xfId="0" applyNumberFormat="1" applyFont="1" applyFill="1"/>
    <xf numFmtId="3" fontId="4" fillId="2" borderId="24" xfId="0" applyNumberFormat="1" applyFont="1" applyFill="1" applyBorder="1"/>
    <xf numFmtId="165" fontId="0" fillId="2" borderId="19" xfId="0" applyNumberFormat="1" applyFill="1" applyBorder="1"/>
    <xf numFmtId="165" fontId="0" fillId="2" borderId="20" xfId="0" applyNumberFormat="1" applyFill="1" applyBorder="1"/>
    <xf numFmtId="0" fontId="0" fillId="2" borderId="25" xfId="0" applyFill="1" applyBorder="1"/>
    <xf numFmtId="3" fontId="0" fillId="2" borderId="28" xfId="0" applyNumberFormat="1" applyFill="1" applyBorder="1" applyAlignment="1">
      <alignment wrapText="1"/>
    </xf>
    <xf numFmtId="3" fontId="0" fillId="2" borderId="29" xfId="0" applyNumberFormat="1" applyFill="1" applyBorder="1" applyAlignment="1">
      <alignment wrapText="1"/>
    </xf>
    <xf numFmtId="3" fontId="0" fillId="2" borderId="30" xfId="0" applyNumberFormat="1" applyFill="1" applyBorder="1" applyAlignment="1">
      <alignment wrapText="1"/>
    </xf>
    <xf numFmtId="165" fontId="0" fillId="2" borderId="29" xfId="0" applyNumberFormat="1" applyFill="1" applyBorder="1"/>
    <xf numFmtId="165" fontId="0" fillId="2" borderId="30" xfId="0" applyNumberFormat="1" applyFill="1" applyBorder="1"/>
    <xf numFmtId="165" fontId="0" fillId="2" borderId="31" xfId="0" applyNumberFormat="1" applyFill="1" applyBorder="1"/>
    <xf numFmtId="165" fontId="0" fillId="2" borderId="32" xfId="0" applyNumberFormat="1" applyFill="1" applyBorder="1"/>
    <xf numFmtId="3" fontId="0" fillId="2" borderId="33" xfId="0" applyNumberFormat="1" applyFill="1" applyBorder="1"/>
    <xf numFmtId="3" fontId="0" fillId="2" borderId="34" xfId="0" applyNumberFormat="1" applyFill="1" applyBorder="1"/>
    <xf numFmtId="3" fontId="0" fillId="2" borderId="35" xfId="0" applyNumberFormat="1" applyFill="1" applyBorder="1"/>
    <xf numFmtId="3" fontId="2" fillId="2" borderId="36" xfId="0" applyNumberFormat="1" applyFont="1" applyFill="1" applyBorder="1"/>
    <xf numFmtId="3" fontId="2" fillId="2" borderId="37" xfId="0" applyNumberFormat="1" applyFont="1" applyFill="1" applyBorder="1"/>
    <xf numFmtId="3" fontId="4" fillId="2" borderId="38" xfId="0" applyNumberFormat="1" applyFont="1" applyFill="1" applyBorder="1"/>
    <xf numFmtId="3" fontId="4" fillId="2" borderId="37" xfId="0" applyNumberFormat="1" applyFont="1" applyFill="1" applyBorder="1"/>
    <xf numFmtId="0" fontId="0" fillId="2" borderId="0" xfId="0" applyFill="1" applyAlignment="1">
      <alignment wrapText="1"/>
    </xf>
    <xf numFmtId="166" fontId="0" fillId="2" borderId="0" xfId="0" applyNumberFormat="1" applyFill="1"/>
    <xf numFmtId="166" fontId="0" fillId="2" borderId="16" xfId="0" applyNumberFormat="1" applyFill="1" applyBorder="1"/>
    <xf numFmtId="166" fontId="0" fillId="2" borderId="26" xfId="0" applyNumberFormat="1" applyFill="1" applyBorder="1"/>
    <xf numFmtId="166" fontId="0" fillId="2" borderId="27" xfId="0" applyNumberForma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B4F72-6616-405F-ACA0-1B95D55DB9F3}">
  <dimension ref="A1:V44"/>
  <sheetViews>
    <sheetView tabSelected="1" workbookViewId="0">
      <pane ySplit="2" topLeftCell="A3" activePane="bottomLeft" state="frozen"/>
      <selection pane="bottomLeft" sqref="A1:C1"/>
    </sheetView>
  </sheetViews>
  <sheetFormatPr defaultColWidth="8.7109375" defaultRowHeight="15" x14ac:dyDescent="0.25"/>
  <cols>
    <col min="1" max="1" width="6.7109375" style="5" customWidth="1"/>
    <col min="2" max="3" width="9.140625" style="5" customWidth="1"/>
    <col min="4" max="4" width="2.85546875" style="5" customWidth="1"/>
    <col min="5" max="7" width="11.5703125" style="54" customWidth="1"/>
    <col min="8" max="8" width="9.140625" style="5" bestFit="1" customWidth="1"/>
    <col min="9" max="9" width="7.140625" style="5" customWidth="1"/>
    <col min="10" max="10" width="2.85546875" style="5" customWidth="1"/>
    <col min="11" max="11" width="9.85546875" style="5" customWidth="1"/>
    <col min="12" max="12" width="10.85546875" style="5" customWidth="1"/>
    <col min="13" max="13" width="2.85546875" style="5" customWidth="1"/>
    <col min="14" max="17" width="11.28515625" style="5" customWidth="1"/>
    <col min="18" max="18" width="2.85546875" style="5" customWidth="1"/>
    <col min="19" max="20" width="12.5703125" style="5" customWidth="1"/>
    <col min="21" max="21" width="15.5703125" style="5" bestFit="1" customWidth="1"/>
    <col min="22" max="22" width="13" style="5" bestFit="1" customWidth="1"/>
    <col min="23" max="16384" width="8.7109375" style="5"/>
  </cols>
  <sheetData>
    <row r="1" spans="1:22" ht="14.45" customHeight="1" thickTop="1" x14ac:dyDescent="0.25">
      <c r="A1" s="59"/>
      <c r="B1" s="60"/>
      <c r="C1" s="61"/>
      <c r="D1" s="1"/>
      <c r="E1" s="62" t="s">
        <v>60</v>
      </c>
      <c r="F1" s="63"/>
      <c r="G1" s="63"/>
      <c r="H1" s="63"/>
      <c r="I1" s="64"/>
      <c r="J1" s="2"/>
      <c r="K1" s="65" t="s">
        <v>61</v>
      </c>
      <c r="L1" s="66"/>
      <c r="M1" s="3"/>
      <c r="N1" s="67" t="s">
        <v>0</v>
      </c>
      <c r="O1" s="68"/>
      <c r="P1" s="68"/>
      <c r="Q1" s="69"/>
      <c r="R1" s="4"/>
      <c r="S1" s="70" t="s">
        <v>1</v>
      </c>
      <c r="T1" s="71"/>
      <c r="U1" s="71"/>
      <c r="V1" s="72"/>
    </row>
    <row r="2" spans="1:22" s="20" customFormat="1" ht="75" x14ac:dyDescent="0.25">
      <c r="A2" s="6" t="s">
        <v>2</v>
      </c>
      <c r="B2" s="7" t="s">
        <v>3</v>
      </c>
      <c r="C2" s="8" t="s">
        <v>4</v>
      </c>
      <c r="D2" s="7"/>
      <c r="E2" s="9" t="s">
        <v>5</v>
      </c>
      <c r="F2" s="10" t="s">
        <v>6</v>
      </c>
      <c r="G2" s="11" t="s">
        <v>7</v>
      </c>
      <c r="H2" s="12" t="s">
        <v>8</v>
      </c>
      <c r="I2" s="13" t="s">
        <v>9</v>
      </c>
      <c r="J2" s="12"/>
      <c r="K2" s="14" t="s">
        <v>10</v>
      </c>
      <c r="L2" s="15" t="s">
        <v>11</v>
      </c>
      <c r="M2" s="12"/>
      <c r="N2" s="16" t="s">
        <v>5</v>
      </c>
      <c r="O2" s="12" t="s">
        <v>6</v>
      </c>
      <c r="P2" s="12" t="s">
        <v>12</v>
      </c>
      <c r="Q2" s="17" t="s">
        <v>13</v>
      </c>
      <c r="R2" s="12"/>
      <c r="S2" s="18" t="s">
        <v>14</v>
      </c>
      <c r="T2" s="19" t="s">
        <v>15</v>
      </c>
      <c r="U2" s="12" t="s">
        <v>16</v>
      </c>
      <c r="V2" s="19" t="s">
        <v>17</v>
      </c>
    </row>
    <row r="3" spans="1:22" x14ac:dyDescent="0.25">
      <c r="A3" s="21" t="s">
        <v>18</v>
      </c>
      <c r="B3" s="55">
        <v>43466</v>
      </c>
      <c r="C3" s="56">
        <v>43830</v>
      </c>
      <c r="D3" s="22"/>
      <c r="E3" s="23">
        <v>1335827</v>
      </c>
      <c r="F3" s="24">
        <v>287892</v>
      </c>
      <c r="G3" s="25">
        <v>1623719</v>
      </c>
      <c r="H3" s="26">
        <v>0.159</v>
      </c>
      <c r="I3" s="27">
        <v>1.7999999999999999E-2</v>
      </c>
      <c r="J3" s="26"/>
      <c r="K3" s="28">
        <v>0.24299999999999999</v>
      </c>
      <c r="L3" s="29">
        <v>3.1E-2</v>
      </c>
      <c r="N3" s="30">
        <v>1335826.8700000001</v>
      </c>
      <c r="O3" s="31">
        <v>287891.53999999998</v>
      </c>
      <c r="P3" s="31">
        <v>638539.68999999994</v>
      </c>
      <c r="Q3" s="32">
        <v>123234.29</v>
      </c>
      <c r="R3" s="31"/>
      <c r="S3" s="33">
        <f>IF(P3&gt;0,(P3/N3)*E3,0)</f>
        <v>638539.75214140583</v>
      </c>
      <c r="T3" s="34">
        <f t="shared" ref="T3:T44" si="0">IF(Q3&gt;0,(Q3/O3)*F3,0)</f>
        <v>123234.48690670106</v>
      </c>
      <c r="U3" s="35">
        <f>ROUND(S3-E3,0)</f>
        <v>-697287</v>
      </c>
      <c r="V3" s="36">
        <f t="shared" ref="V3:V44" si="1">ROUND(T3-F3,0)</f>
        <v>-164658</v>
      </c>
    </row>
    <row r="4" spans="1:22" x14ac:dyDescent="0.25">
      <c r="A4" s="21" t="s">
        <v>19</v>
      </c>
      <c r="B4" s="55">
        <v>43466</v>
      </c>
      <c r="C4" s="56">
        <v>43830</v>
      </c>
      <c r="D4" s="22"/>
      <c r="E4" s="23">
        <v>2376178</v>
      </c>
      <c r="F4" s="24">
        <v>172744</v>
      </c>
      <c r="G4" s="25">
        <v>2548922</v>
      </c>
      <c r="H4" s="26">
        <v>0.24</v>
      </c>
      <c r="I4" s="27">
        <v>1.7000000000000001E-2</v>
      </c>
      <c r="J4" s="26"/>
      <c r="K4" s="37">
        <v>0.32</v>
      </c>
      <c r="L4" s="38">
        <v>2.4E-2</v>
      </c>
      <c r="N4" s="30">
        <v>2380485.58</v>
      </c>
      <c r="O4" s="31">
        <v>173143.46</v>
      </c>
      <c r="P4" s="31">
        <v>757756.61</v>
      </c>
      <c r="Q4" s="32">
        <v>44333.34</v>
      </c>
      <c r="R4" s="31"/>
      <c r="S4" s="33">
        <f t="shared" ref="S4:S44" si="2">IF(P4&gt;0,(P4/N4)*E4,0)</f>
        <v>756385.42033788748</v>
      </c>
      <c r="T4" s="34">
        <f t="shared" si="0"/>
        <v>44231.0583660509</v>
      </c>
      <c r="U4" s="35">
        <f t="shared" ref="U4:U44" si="3">ROUND(S4-E4,0)</f>
        <v>-1619793</v>
      </c>
      <c r="V4" s="36">
        <f t="shared" si="1"/>
        <v>-128513</v>
      </c>
    </row>
    <row r="5" spans="1:22" x14ac:dyDescent="0.25">
      <c r="A5" s="21" t="s">
        <v>20</v>
      </c>
      <c r="B5" s="55">
        <v>43466</v>
      </c>
      <c r="C5" s="56">
        <v>43830</v>
      </c>
      <c r="D5" s="22"/>
      <c r="E5" s="23">
        <v>10743539</v>
      </c>
      <c r="F5" s="24">
        <v>602467</v>
      </c>
      <c r="G5" s="25">
        <v>11346006</v>
      </c>
      <c r="H5" s="26">
        <v>0.34100000000000003</v>
      </c>
      <c r="I5" s="27">
        <v>3.5999999999999997E-2</v>
      </c>
      <c r="J5" s="26"/>
      <c r="K5" s="37">
        <v>0.26500000000000001</v>
      </c>
      <c r="L5" s="38">
        <v>1.7999999999999999E-2</v>
      </c>
      <c r="N5" s="30">
        <v>10841436.1</v>
      </c>
      <c r="O5" s="31">
        <v>606887.31000000006</v>
      </c>
      <c r="P5" s="31">
        <v>21827866.219999999</v>
      </c>
      <c r="Q5" s="32">
        <v>2900003.4</v>
      </c>
      <c r="R5" s="31"/>
      <c r="S5" s="33">
        <f t="shared" si="2"/>
        <v>21630762.738282666</v>
      </c>
      <c r="T5" s="34">
        <f t="shared" si="0"/>
        <v>2878881.0040990966</v>
      </c>
      <c r="U5" s="35">
        <f t="shared" si="3"/>
        <v>10887224</v>
      </c>
      <c r="V5" s="36">
        <f t="shared" si="1"/>
        <v>2276414</v>
      </c>
    </row>
    <row r="6" spans="1:22" x14ac:dyDescent="0.25">
      <c r="A6" s="21" t="s">
        <v>21</v>
      </c>
      <c r="B6" s="55">
        <v>43647</v>
      </c>
      <c r="C6" s="56">
        <v>44012</v>
      </c>
      <c r="D6" s="22"/>
      <c r="E6" s="23">
        <v>1689012</v>
      </c>
      <c r="F6" s="24">
        <v>38386</v>
      </c>
      <c r="G6" s="25">
        <v>1727398</v>
      </c>
      <c r="H6" s="26">
        <v>0.16500000000000001</v>
      </c>
      <c r="I6" s="27">
        <v>1.6E-2</v>
      </c>
      <c r="J6" s="26"/>
      <c r="K6" s="37">
        <v>0.21199999999999999</v>
      </c>
      <c r="L6" s="38">
        <v>8.0000000000000002E-3</v>
      </c>
      <c r="N6" s="30">
        <v>1703683.12</v>
      </c>
      <c r="O6" s="31">
        <v>38410.42</v>
      </c>
      <c r="P6" s="31">
        <v>873421.49</v>
      </c>
      <c r="Q6" s="32">
        <v>102189.7</v>
      </c>
      <c r="R6" s="31"/>
      <c r="S6" s="33">
        <f t="shared" si="2"/>
        <v>865900.09629717981</v>
      </c>
      <c r="T6" s="34">
        <f t="shared" si="0"/>
        <v>102124.73136716548</v>
      </c>
      <c r="U6" s="35">
        <f t="shared" si="3"/>
        <v>-823112</v>
      </c>
      <c r="V6" s="36">
        <f t="shared" si="1"/>
        <v>63739</v>
      </c>
    </row>
    <row r="7" spans="1:22" x14ac:dyDescent="0.25">
      <c r="A7" s="21" t="s">
        <v>22</v>
      </c>
      <c r="B7" s="55">
        <v>43647</v>
      </c>
      <c r="C7" s="56">
        <v>43830</v>
      </c>
      <c r="D7" s="22"/>
      <c r="E7" s="23">
        <v>4234651</v>
      </c>
      <c r="F7" s="24">
        <v>541537</v>
      </c>
      <c r="G7" s="25">
        <v>4776188</v>
      </c>
      <c r="H7" s="26">
        <v>0.29599999999999999</v>
      </c>
      <c r="I7" s="27">
        <v>0.02</v>
      </c>
      <c r="J7" s="26"/>
      <c r="K7" s="37">
        <v>0.23400000000000001</v>
      </c>
      <c r="L7" s="38">
        <v>2.4E-2</v>
      </c>
      <c r="N7" s="30">
        <v>4240489.91</v>
      </c>
      <c r="O7" s="31">
        <v>542574.59</v>
      </c>
      <c r="P7" s="31">
        <v>8205276.96</v>
      </c>
      <c r="Q7" s="32">
        <v>505850.87</v>
      </c>
      <c r="R7" s="31"/>
      <c r="S7" s="33">
        <f t="shared" si="2"/>
        <v>8193978.7669347292</v>
      </c>
      <c r="T7" s="34">
        <f t="shared" si="0"/>
        <v>504883.50843556831</v>
      </c>
      <c r="U7" s="35">
        <f t="shared" si="3"/>
        <v>3959328</v>
      </c>
      <c r="V7" s="36">
        <f t="shared" si="1"/>
        <v>-36653</v>
      </c>
    </row>
    <row r="8" spans="1:22" x14ac:dyDescent="0.25">
      <c r="A8" s="21" t="s">
        <v>23</v>
      </c>
      <c r="B8" s="55">
        <v>43647</v>
      </c>
      <c r="C8" s="56">
        <v>44012</v>
      </c>
      <c r="D8" s="22"/>
      <c r="E8" s="23">
        <v>4575856</v>
      </c>
      <c r="F8" s="24">
        <v>712218</v>
      </c>
      <c r="G8" s="25">
        <v>5288074</v>
      </c>
      <c r="H8" s="26">
        <v>0.31900000000000001</v>
      </c>
      <c r="I8" s="27">
        <v>2.3E-2</v>
      </c>
      <c r="J8" s="26"/>
      <c r="K8" s="37">
        <v>0.24299999999999999</v>
      </c>
      <c r="L8" s="38">
        <v>2.5000000000000001E-2</v>
      </c>
      <c r="N8" s="30">
        <v>4481805.13</v>
      </c>
      <c r="O8" s="31">
        <v>712088.89</v>
      </c>
      <c r="P8" s="31">
        <v>9504394.8200000003</v>
      </c>
      <c r="Q8" s="32">
        <v>819517.87</v>
      </c>
      <c r="R8" s="31"/>
      <c r="S8" s="33">
        <f t="shared" si="2"/>
        <v>9703844.9468386248</v>
      </c>
      <c r="T8" s="34">
        <f t="shared" si="0"/>
        <v>819666.45812387276</v>
      </c>
      <c r="U8" s="35">
        <f t="shared" si="3"/>
        <v>5127989</v>
      </c>
      <c r="V8" s="36">
        <f t="shared" si="1"/>
        <v>107448</v>
      </c>
    </row>
    <row r="9" spans="1:22" x14ac:dyDescent="0.25">
      <c r="A9" s="21" t="s">
        <v>24</v>
      </c>
      <c r="B9" s="55">
        <v>43647</v>
      </c>
      <c r="C9" s="56">
        <v>44012</v>
      </c>
      <c r="D9" s="22"/>
      <c r="E9" s="23">
        <v>789014</v>
      </c>
      <c r="F9" s="24">
        <v>29491</v>
      </c>
      <c r="G9" s="25">
        <v>818505</v>
      </c>
      <c r="H9" s="26">
        <v>0.20599999999999999</v>
      </c>
      <c r="I9" s="27">
        <v>1.4E-2</v>
      </c>
      <c r="J9" s="26"/>
      <c r="K9" s="37">
        <v>0.158</v>
      </c>
      <c r="L9" s="38">
        <v>8.9999999999999993E-3</v>
      </c>
      <c r="N9" s="30">
        <v>789013.33</v>
      </c>
      <c r="O9" s="31">
        <v>29490.57</v>
      </c>
      <c r="P9" s="31">
        <v>1939867.64</v>
      </c>
      <c r="Q9" s="32">
        <v>110262.31</v>
      </c>
      <c r="R9" s="31"/>
      <c r="S9" s="33">
        <f t="shared" si="2"/>
        <v>1939869.2872615473</v>
      </c>
      <c r="T9" s="34">
        <f t="shared" si="0"/>
        <v>110263.91772725993</v>
      </c>
      <c r="U9" s="35">
        <f t="shared" si="3"/>
        <v>1150855</v>
      </c>
      <c r="V9" s="36">
        <f t="shared" si="1"/>
        <v>80773</v>
      </c>
    </row>
    <row r="10" spans="1:22" x14ac:dyDescent="0.25">
      <c r="A10" s="21" t="s">
        <v>25</v>
      </c>
      <c r="B10" s="55">
        <v>43466</v>
      </c>
      <c r="C10" s="56">
        <v>43830</v>
      </c>
      <c r="D10" s="22"/>
      <c r="E10" s="23">
        <v>1079077</v>
      </c>
      <c r="F10" s="24">
        <v>27107</v>
      </c>
      <c r="G10" s="25">
        <v>1106184</v>
      </c>
      <c r="H10" s="26">
        <v>0.18099999999999999</v>
      </c>
      <c r="I10" s="27">
        <v>0.01</v>
      </c>
      <c r="J10" s="26"/>
      <c r="K10" s="37">
        <v>0.246</v>
      </c>
      <c r="L10" s="38">
        <v>1.4E-2</v>
      </c>
      <c r="N10" s="30">
        <v>1079077.25</v>
      </c>
      <c r="O10" s="31">
        <v>27106.89</v>
      </c>
      <c r="P10" s="31">
        <v>241787.6</v>
      </c>
      <c r="Q10" s="32">
        <v>6152.12</v>
      </c>
      <c r="R10" s="31"/>
      <c r="S10" s="33">
        <f t="shared" si="2"/>
        <v>241787.54398278715</v>
      </c>
      <c r="T10" s="34">
        <f t="shared" si="0"/>
        <v>6152.1449653575155</v>
      </c>
      <c r="U10" s="35">
        <f t="shared" si="3"/>
        <v>-837289</v>
      </c>
      <c r="V10" s="36">
        <f t="shared" si="1"/>
        <v>-20955</v>
      </c>
    </row>
    <row r="11" spans="1:22" x14ac:dyDescent="0.25">
      <c r="A11" s="21" t="s">
        <v>26</v>
      </c>
      <c r="B11" s="55">
        <v>43466</v>
      </c>
      <c r="C11" s="56">
        <v>43830</v>
      </c>
      <c r="D11" s="22"/>
      <c r="E11" s="23">
        <v>842548</v>
      </c>
      <c r="F11" s="24">
        <v>226635</v>
      </c>
      <c r="G11" s="25">
        <v>1069183</v>
      </c>
      <c r="H11" s="26">
        <v>0.215</v>
      </c>
      <c r="I11" s="27">
        <v>3.1E-2</v>
      </c>
      <c r="J11" s="26"/>
      <c r="K11" s="37">
        <v>0.27800000000000002</v>
      </c>
      <c r="L11" s="38">
        <v>4.4999999999999998E-2</v>
      </c>
      <c r="N11" s="30">
        <v>842548.01</v>
      </c>
      <c r="O11" s="31">
        <v>226635.06</v>
      </c>
      <c r="P11" s="31">
        <v>401930.22</v>
      </c>
      <c r="Q11" s="32">
        <v>91896.25</v>
      </c>
      <c r="R11" s="31"/>
      <c r="S11" s="33">
        <f t="shared" si="2"/>
        <v>401930.2152295867</v>
      </c>
      <c r="T11" s="34">
        <f t="shared" si="0"/>
        <v>91896.225671129621</v>
      </c>
      <c r="U11" s="35">
        <f t="shared" si="3"/>
        <v>-440618</v>
      </c>
      <c r="V11" s="36">
        <f t="shared" si="1"/>
        <v>-134739</v>
      </c>
    </row>
    <row r="12" spans="1:22" x14ac:dyDescent="0.25">
      <c r="A12" s="21" t="s">
        <v>27</v>
      </c>
      <c r="B12" s="55">
        <v>43647</v>
      </c>
      <c r="C12" s="56">
        <v>44012</v>
      </c>
      <c r="D12" s="22"/>
      <c r="E12" s="23">
        <v>2322955</v>
      </c>
      <c r="F12" s="24">
        <v>75890</v>
      </c>
      <c r="G12" s="25">
        <v>2398845</v>
      </c>
      <c r="H12" s="26">
        <v>0.51800000000000002</v>
      </c>
      <c r="I12" s="27">
        <v>2.1999999999999999E-2</v>
      </c>
      <c r="J12" s="26"/>
      <c r="K12" s="37">
        <v>0.42699999999999999</v>
      </c>
      <c r="L12" s="38">
        <v>2.1999999999999999E-2</v>
      </c>
      <c r="N12" s="30">
        <v>2442450.59</v>
      </c>
      <c r="O12" s="31">
        <v>80642.710000000006</v>
      </c>
      <c r="P12" s="31">
        <v>4325949.6900000004</v>
      </c>
      <c r="Q12" s="32">
        <v>89011.06</v>
      </c>
      <c r="R12" s="31"/>
      <c r="S12" s="33">
        <f t="shared" si="2"/>
        <v>4114304.9129742892</v>
      </c>
      <c r="T12" s="34">
        <f t="shared" si="0"/>
        <v>83765.157983902071</v>
      </c>
      <c r="U12" s="35">
        <f t="shared" si="3"/>
        <v>1791350</v>
      </c>
      <c r="V12" s="36">
        <f t="shared" si="1"/>
        <v>7875</v>
      </c>
    </row>
    <row r="13" spans="1:22" x14ac:dyDescent="0.25">
      <c r="A13" s="21" t="s">
        <v>28</v>
      </c>
      <c r="B13" s="55">
        <v>43374</v>
      </c>
      <c r="C13" s="56">
        <v>43738</v>
      </c>
      <c r="D13" s="22"/>
      <c r="E13" s="23">
        <v>2797034</v>
      </c>
      <c r="F13" s="24">
        <v>404083</v>
      </c>
      <c r="G13" s="25">
        <v>3201117</v>
      </c>
      <c r="H13" s="26">
        <v>0.14199999999999999</v>
      </c>
      <c r="I13" s="27">
        <v>1.0999999999999999E-2</v>
      </c>
      <c r="J13" s="26"/>
      <c r="K13" s="37">
        <v>0.19900000000000001</v>
      </c>
      <c r="L13" s="38">
        <v>0.02</v>
      </c>
      <c r="N13" s="30">
        <v>2800218.56</v>
      </c>
      <c r="O13" s="31">
        <v>404858.74</v>
      </c>
      <c r="P13" s="31">
        <v>574049.94999999995</v>
      </c>
      <c r="Q13" s="32">
        <v>46616.34</v>
      </c>
      <c r="R13" s="31"/>
      <c r="S13" s="33">
        <f t="shared" si="2"/>
        <v>573397.10934860026</v>
      </c>
      <c r="T13" s="34">
        <f t="shared" si="0"/>
        <v>46527.019562971516</v>
      </c>
      <c r="U13" s="35">
        <f t="shared" si="3"/>
        <v>-2223637</v>
      </c>
      <c r="V13" s="36">
        <f t="shared" si="1"/>
        <v>-357556</v>
      </c>
    </row>
    <row r="14" spans="1:22" x14ac:dyDescent="0.25">
      <c r="A14" s="21" t="s">
        <v>29</v>
      </c>
      <c r="B14" s="55">
        <v>43466</v>
      </c>
      <c r="C14" s="56">
        <v>43830</v>
      </c>
      <c r="D14" s="22"/>
      <c r="E14" s="23">
        <v>465933</v>
      </c>
      <c r="F14" s="24">
        <v>95674</v>
      </c>
      <c r="G14" s="25">
        <v>561607</v>
      </c>
      <c r="H14" s="26">
        <v>0.20100000000000001</v>
      </c>
      <c r="I14" s="27">
        <v>1.2999999999999999E-2</v>
      </c>
      <c r="J14" s="26"/>
      <c r="K14" s="37">
        <v>0.159</v>
      </c>
      <c r="L14" s="38">
        <v>0.02</v>
      </c>
      <c r="N14" s="30">
        <v>465932.7</v>
      </c>
      <c r="O14" s="31">
        <v>95673.61</v>
      </c>
      <c r="P14" s="31">
        <v>1037012.5</v>
      </c>
      <c r="Q14" s="32">
        <v>52987.24</v>
      </c>
      <c r="R14" s="31"/>
      <c r="S14" s="33">
        <f t="shared" si="2"/>
        <v>1037013.1677010434</v>
      </c>
      <c r="T14" s="34">
        <f t="shared" si="0"/>
        <v>52987.455995023076</v>
      </c>
      <c r="U14" s="35">
        <f t="shared" si="3"/>
        <v>571080</v>
      </c>
      <c r="V14" s="36">
        <f t="shared" si="1"/>
        <v>-42687</v>
      </c>
    </row>
    <row r="15" spans="1:22" x14ac:dyDescent="0.25">
      <c r="A15" s="21" t="s">
        <v>30</v>
      </c>
      <c r="B15" s="55">
        <v>43466</v>
      </c>
      <c r="C15" s="56">
        <v>43830</v>
      </c>
      <c r="D15" s="22"/>
      <c r="E15" s="23">
        <v>1635672</v>
      </c>
      <c r="F15" s="24">
        <v>115500</v>
      </c>
      <c r="G15" s="25">
        <v>1751172</v>
      </c>
      <c r="H15" s="26">
        <v>0.105</v>
      </c>
      <c r="I15" s="27">
        <v>6.0000000000000001E-3</v>
      </c>
      <c r="J15" s="26"/>
      <c r="K15" s="37">
        <v>0.13600000000000001</v>
      </c>
      <c r="L15" s="38">
        <v>1.0999999999999999E-2</v>
      </c>
      <c r="N15" s="30">
        <v>1678808.94</v>
      </c>
      <c r="O15" s="31">
        <v>118630.85</v>
      </c>
      <c r="P15" s="31">
        <v>473392.26</v>
      </c>
      <c r="Q15" s="32">
        <v>14283.21</v>
      </c>
      <c r="R15" s="31"/>
      <c r="S15" s="33">
        <f t="shared" si="2"/>
        <v>461228.46158939332</v>
      </c>
      <c r="T15" s="34">
        <f t="shared" si="0"/>
        <v>13906.254191047268</v>
      </c>
      <c r="U15" s="35">
        <f t="shared" si="3"/>
        <v>-1174444</v>
      </c>
      <c r="V15" s="36">
        <f t="shared" si="1"/>
        <v>-101594</v>
      </c>
    </row>
    <row r="16" spans="1:22" x14ac:dyDescent="0.25">
      <c r="A16" s="21" t="s">
        <v>31</v>
      </c>
      <c r="B16" s="55">
        <v>43466</v>
      </c>
      <c r="C16" s="56">
        <v>43830</v>
      </c>
      <c r="D16" s="22"/>
      <c r="E16" s="23">
        <v>570119</v>
      </c>
      <c r="F16" s="24">
        <v>25095</v>
      </c>
      <c r="G16" s="25">
        <v>595214</v>
      </c>
      <c r="H16" s="26">
        <v>0.107</v>
      </c>
      <c r="I16" s="27">
        <v>6.0000000000000001E-3</v>
      </c>
      <c r="J16" s="26"/>
      <c r="K16" s="37">
        <v>0.153</v>
      </c>
      <c r="L16" s="38">
        <v>8.9999999999999993E-3</v>
      </c>
      <c r="N16" s="30">
        <v>570119.91</v>
      </c>
      <c r="O16" s="31">
        <v>25095</v>
      </c>
      <c r="P16" s="31">
        <v>61706.58</v>
      </c>
      <c r="Q16" s="32">
        <v>1869.16</v>
      </c>
      <c r="R16" s="31"/>
      <c r="S16" s="33">
        <f t="shared" si="2"/>
        <v>61706.481506706194</v>
      </c>
      <c r="T16" s="34">
        <f t="shared" si="0"/>
        <v>1869.16</v>
      </c>
      <c r="U16" s="35">
        <f t="shared" si="3"/>
        <v>-508413</v>
      </c>
      <c r="V16" s="36">
        <f t="shared" si="1"/>
        <v>-23226</v>
      </c>
    </row>
    <row r="17" spans="1:22" x14ac:dyDescent="0.25">
      <c r="A17" s="21" t="s">
        <v>32</v>
      </c>
      <c r="B17" s="55">
        <v>43466</v>
      </c>
      <c r="C17" s="56">
        <v>43830</v>
      </c>
      <c r="D17" s="22"/>
      <c r="E17" s="23">
        <v>722735</v>
      </c>
      <c r="F17" s="24">
        <v>85998</v>
      </c>
      <c r="G17" s="25">
        <v>808733</v>
      </c>
      <c r="H17" s="26">
        <v>0.13800000000000001</v>
      </c>
      <c r="I17" s="27">
        <v>1.4999999999999999E-2</v>
      </c>
      <c r="J17" s="26"/>
      <c r="K17" s="37">
        <v>0.19400000000000001</v>
      </c>
      <c r="L17" s="38">
        <v>1.7999999999999999E-2</v>
      </c>
      <c r="N17" s="30">
        <v>713464</v>
      </c>
      <c r="O17" s="31">
        <v>84645</v>
      </c>
      <c r="P17" s="31">
        <v>130344</v>
      </c>
      <c r="Q17" s="32">
        <v>25059</v>
      </c>
      <c r="R17" s="31"/>
      <c r="S17" s="33">
        <f t="shared" si="2"/>
        <v>132037.73538678896</v>
      </c>
      <c r="T17" s="34">
        <f t="shared" si="0"/>
        <v>25459.553216374272</v>
      </c>
      <c r="U17" s="35">
        <f t="shared" si="3"/>
        <v>-590697</v>
      </c>
      <c r="V17" s="36">
        <f t="shared" si="1"/>
        <v>-60538</v>
      </c>
    </row>
    <row r="18" spans="1:22" x14ac:dyDescent="0.25">
      <c r="A18" s="21" t="s">
        <v>33</v>
      </c>
      <c r="B18" s="55">
        <v>43466</v>
      </c>
      <c r="C18" s="56">
        <v>43830</v>
      </c>
      <c r="D18" s="22"/>
      <c r="E18" s="23">
        <v>4224809</v>
      </c>
      <c r="F18" s="24">
        <v>202601</v>
      </c>
      <c r="G18" s="25">
        <v>4427410</v>
      </c>
      <c r="H18" s="26">
        <v>0.16300000000000001</v>
      </c>
      <c r="I18" s="27">
        <v>1.4E-2</v>
      </c>
      <c r="J18" s="26"/>
      <c r="K18" s="37">
        <v>0.20699999999999999</v>
      </c>
      <c r="L18" s="38">
        <v>1.2999999999999999E-2</v>
      </c>
      <c r="N18" s="30">
        <v>4278328.8</v>
      </c>
      <c r="O18" s="31">
        <v>208684.56</v>
      </c>
      <c r="P18" s="31">
        <v>1546223.12</v>
      </c>
      <c r="Q18" s="32">
        <v>176804.69</v>
      </c>
      <c r="R18" s="31"/>
      <c r="S18" s="33">
        <f t="shared" si="2"/>
        <v>1526880.625300253</v>
      </c>
      <c r="T18" s="34">
        <f t="shared" si="0"/>
        <v>171650.49009227133</v>
      </c>
      <c r="U18" s="35">
        <f t="shared" si="3"/>
        <v>-2697928</v>
      </c>
      <c r="V18" s="36">
        <f t="shared" si="1"/>
        <v>-30951</v>
      </c>
    </row>
    <row r="19" spans="1:22" x14ac:dyDescent="0.25">
      <c r="A19" s="21" t="s">
        <v>59</v>
      </c>
      <c r="B19" s="55">
        <v>43647</v>
      </c>
      <c r="C19" s="56">
        <v>44012</v>
      </c>
      <c r="D19" s="22"/>
      <c r="E19" s="23">
        <v>1391233</v>
      </c>
      <c r="F19" s="24">
        <v>224021</v>
      </c>
      <c r="G19" s="25">
        <v>1615254</v>
      </c>
      <c r="H19" s="26">
        <v>0.26400000000000001</v>
      </c>
      <c r="I19" s="27">
        <v>3.4000000000000002E-2</v>
      </c>
      <c r="J19" s="26"/>
      <c r="K19" s="37">
        <v>0.19800000000000001</v>
      </c>
      <c r="L19" s="38">
        <v>4.1000000000000002E-2</v>
      </c>
      <c r="N19" s="30">
        <v>1411875.2</v>
      </c>
      <c r="O19" s="31">
        <v>227301.97</v>
      </c>
      <c r="P19" s="31">
        <v>688962.7</v>
      </c>
      <c r="Q19" s="32">
        <v>128167.71</v>
      </c>
      <c r="R19" s="31"/>
      <c r="S19" s="33">
        <f t="shared" si="2"/>
        <v>678889.78006632603</v>
      </c>
      <c r="T19" s="34">
        <f t="shared" si="0"/>
        <v>126317.68462855821</v>
      </c>
      <c r="U19" s="35">
        <f t="shared" si="3"/>
        <v>-712343</v>
      </c>
      <c r="V19" s="36">
        <f t="shared" si="1"/>
        <v>-97703</v>
      </c>
    </row>
    <row r="20" spans="1:22" x14ac:dyDescent="0.25">
      <c r="A20" s="21" t="s">
        <v>34</v>
      </c>
      <c r="B20" s="55">
        <v>43647</v>
      </c>
      <c r="C20" s="56">
        <v>44012</v>
      </c>
      <c r="D20" s="22"/>
      <c r="E20" s="23">
        <v>411068</v>
      </c>
      <c r="F20" s="24">
        <v>154282</v>
      </c>
      <c r="G20" s="25">
        <v>565350</v>
      </c>
      <c r="H20" s="26">
        <v>0.254</v>
      </c>
      <c r="I20" s="27">
        <v>0.03</v>
      </c>
      <c r="J20" s="26"/>
      <c r="K20" s="37">
        <v>0.19800000000000001</v>
      </c>
      <c r="L20" s="38">
        <v>3.6999999999999998E-2</v>
      </c>
      <c r="N20" s="30">
        <v>495225.66</v>
      </c>
      <c r="O20" s="31">
        <v>179395.55</v>
      </c>
      <c r="P20" s="31">
        <v>1162070.28</v>
      </c>
      <c r="Q20" s="32">
        <v>189966.37</v>
      </c>
      <c r="R20" s="31"/>
      <c r="S20" s="33">
        <f t="shared" si="2"/>
        <v>964590.37655488215</v>
      </c>
      <c r="T20" s="34">
        <f t="shared" si="0"/>
        <v>163373.0128553356</v>
      </c>
      <c r="U20" s="35">
        <f t="shared" si="3"/>
        <v>553522</v>
      </c>
      <c r="V20" s="36">
        <f t="shared" si="1"/>
        <v>9091</v>
      </c>
    </row>
    <row r="21" spans="1:22" x14ac:dyDescent="0.25">
      <c r="A21" s="21" t="s">
        <v>35</v>
      </c>
      <c r="B21" s="55">
        <v>43709</v>
      </c>
      <c r="C21" s="56">
        <v>44074</v>
      </c>
      <c r="D21" s="22"/>
      <c r="E21" s="23">
        <v>5360293</v>
      </c>
      <c r="F21" s="24">
        <v>75124</v>
      </c>
      <c r="G21" s="25">
        <v>5435417</v>
      </c>
      <c r="H21" s="26">
        <v>0.17</v>
      </c>
      <c r="I21" s="27">
        <v>1.4E-2</v>
      </c>
      <c r="J21" s="26"/>
      <c r="K21" s="37">
        <v>0.23100000000000001</v>
      </c>
      <c r="L21" s="38">
        <v>8.9999999999999993E-3</v>
      </c>
      <c r="N21" s="30">
        <v>5398913.6900000004</v>
      </c>
      <c r="O21" s="31">
        <v>75124.11</v>
      </c>
      <c r="P21" s="31">
        <v>1551896.78</v>
      </c>
      <c r="Q21" s="32">
        <v>136535.47</v>
      </c>
      <c r="R21" s="31"/>
      <c r="S21" s="33">
        <f t="shared" si="2"/>
        <v>1540795.4125965182</v>
      </c>
      <c r="T21" s="34">
        <f t="shared" si="0"/>
        <v>136535.27007880691</v>
      </c>
      <c r="U21" s="35">
        <f t="shared" si="3"/>
        <v>-3819498</v>
      </c>
      <c r="V21" s="36">
        <f t="shared" si="1"/>
        <v>61411</v>
      </c>
    </row>
    <row r="22" spans="1:22" x14ac:dyDescent="0.25">
      <c r="A22" s="21" t="s">
        <v>36</v>
      </c>
      <c r="B22" s="55">
        <v>43466</v>
      </c>
      <c r="C22" s="56">
        <v>43830</v>
      </c>
      <c r="D22" s="22"/>
      <c r="E22" s="23">
        <v>763634</v>
      </c>
      <c r="F22" s="24">
        <v>7467</v>
      </c>
      <c r="G22" s="25">
        <v>771101</v>
      </c>
      <c r="H22" s="26">
        <v>0.35499999999999998</v>
      </c>
      <c r="I22" s="27">
        <v>1.2999999999999999E-2</v>
      </c>
      <c r="J22" s="26"/>
      <c r="K22" s="37">
        <v>0.44400000000000001</v>
      </c>
      <c r="L22" s="38">
        <v>1.4E-2</v>
      </c>
      <c r="N22" s="30">
        <v>776758.75</v>
      </c>
      <c r="O22" s="31">
        <v>7466.85</v>
      </c>
      <c r="P22" s="31">
        <v>348196.08</v>
      </c>
      <c r="Q22" s="32">
        <v>4462.91</v>
      </c>
      <c r="R22" s="31"/>
      <c r="S22" s="33">
        <f t="shared" si="2"/>
        <v>342312.67475869443</v>
      </c>
      <c r="T22" s="34">
        <f t="shared" si="0"/>
        <v>4462.9996544727692</v>
      </c>
      <c r="U22" s="35">
        <f t="shared" si="3"/>
        <v>-421321</v>
      </c>
      <c r="V22" s="36">
        <f t="shared" si="1"/>
        <v>-3004</v>
      </c>
    </row>
    <row r="23" spans="1:22" x14ac:dyDescent="0.25">
      <c r="A23" s="21" t="s">
        <v>37</v>
      </c>
      <c r="B23" s="55">
        <v>43497</v>
      </c>
      <c r="C23" s="56">
        <v>43861</v>
      </c>
      <c r="D23" s="22"/>
      <c r="E23" s="23">
        <v>848740</v>
      </c>
      <c r="F23" s="24">
        <v>37278</v>
      </c>
      <c r="G23" s="25">
        <v>886018</v>
      </c>
      <c r="H23" s="26">
        <v>0.24</v>
      </c>
      <c r="I23" s="27">
        <v>1.4999999999999999E-2</v>
      </c>
      <c r="J23" s="26"/>
      <c r="K23" s="37">
        <v>0.33900000000000002</v>
      </c>
      <c r="L23" s="38">
        <v>2.1999999999999999E-2</v>
      </c>
      <c r="N23" s="30">
        <v>848739.44</v>
      </c>
      <c r="O23" s="31">
        <v>37278.050000000003</v>
      </c>
      <c r="P23" s="31">
        <v>197886</v>
      </c>
      <c r="Q23" s="32">
        <v>7660.59</v>
      </c>
      <c r="R23" s="31"/>
      <c r="S23" s="33">
        <f t="shared" si="2"/>
        <v>197886.13056558327</v>
      </c>
      <c r="T23" s="34">
        <f t="shared" si="0"/>
        <v>7660.5797250660908</v>
      </c>
      <c r="U23" s="35">
        <f t="shared" si="3"/>
        <v>-650854</v>
      </c>
      <c r="V23" s="36">
        <f t="shared" si="1"/>
        <v>-29617</v>
      </c>
    </row>
    <row r="24" spans="1:22" x14ac:dyDescent="0.25">
      <c r="A24" s="21" t="s">
        <v>38</v>
      </c>
      <c r="B24" s="55">
        <v>43497</v>
      </c>
      <c r="C24" s="56">
        <v>43861</v>
      </c>
      <c r="D24" s="22"/>
      <c r="E24" s="23">
        <v>4576156</v>
      </c>
      <c r="F24" s="24">
        <v>171501</v>
      </c>
      <c r="G24" s="25">
        <v>4747657</v>
      </c>
      <c r="H24" s="26">
        <v>0.184</v>
      </c>
      <c r="I24" s="27">
        <v>8.9999999999999993E-3</v>
      </c>
      <c r="J24" s="26"/>
      <c r="K24" s="37">
        <v>0.254</v>
      </c>
      <c r="L24" s="38">
        <v>1.4E-2</v>
      </c>
      <c r="N24" s="30">
        <v>4531857.49</v>
      </c>
      <c r="O24" s="31">
        <v>169554.47</v>
      </c>
      <c r="P24" s="31">
        <v>1341764.4099999999</v>
      </c>
      <c r="Q24" s="32">
        <v>18085.23</v>
      </c>
      <c r="R24" s="31"/>
      <c r="S24" s="33">
        <f t="shared" si="2"/>
        <v>1354880.0395768753</v>
      </c>
      <c r="T24" s="34">
        <f t="shared" si="0"/>
        <v>18292.85320658311</v>
      </c>
      <c r="U24" s="35">
        <f t="shared" si="3"/>
        <v>-3221276</v>
      </c>
      <c r="V24" s="36">
        <f t="shared" si="1"/>
        <v>-153208</v>
      </c>
    </row>
    <row r="25" spans="1:22" x14ac:dyDescent="0.25">
      <c r="A25" s="21" t="s">
        <v>39</v>
      </c>
      <c r="B25" s="55">
        <v>43466</v>
      </c>
      <c r="C25" s="56">
        <v>43830</v>
      </c>
      <c r="D25" s="22"/>
      <c r="E25" s="23">
        <v>605431</v>
      </c>
      <c r="F25" s="24">
        <v>31469</v>
      </c>
      <c r="G25" s="25">
        <v>636900</v>
      </c>
      <c r="H25" s="26">
        <v>0.183</v>
      </c>
      <c r="I25" s="27">
        <v>1.2999999999999999E-2</v>
      </c>
      <c r="J25" s="26"/>
      <c r="K25" s="37">
        <v>0.14000000000000001</v>
      </c>
      <c r="L25" s="38">
        <v>8.0000000000000002E-3</v>
      </c>
      <c r="N25" s="30">
        <v>605430.48</v>
      </c>
      <c r="O25" s="31">
        <v>31468.720000000001</v>
      </c>
      <c r="P25" s="31">
        <v>1185733.24</v>
      </c>
      <c r="Q25" s="32">
        <v>78014.929999999993</v>
      </c>
      <c r="R25" s="31"/>
      <c r="S25" s="33">
        <f t="shared" si="2"/>
        <v>1185734.2584179773</v>
      </c>
      <c r="T25" s="34">
        <f t="shared" si="0"/>
        <v>78015.624155351717</v>
      </c>
      <c r="U25" s="35">
        <f t="shared" si="3"/>
        <v>580303</v>
      </c>
      <c r="V25" s="36">
        <f t="shared" si="1"/>
        <v>46547</v>
      </c>
    </row>
    <row r="26" spans="1:22" x14ac:dyDescent="0.25">
      <c r="A26" s="21" t="s">
        <v>40</v>
      </c>
      <c r="B26" s="55">
        <v>43647</v>
      </c>
      <c r="C26" s="56">
        <v>44012</v>
      </c>
      <c r="D26" s="22"/>
      <c r="E26" s="23">
        <v>1773090</v>
      </c>
      <c r="F26" s="24">
        <v>96428</v>
      </c>
      <c r="G26" s="25">
        <v>1869518</v>
      </c>
      <c r="H26" s="26">
        <v>0.13900000000000001</v>
      </c>
      <c r="I26" s="27">
        <v>8.9999999999999993E-3</v>
      </c>
      <c r="J26" s="26"/>
      <c r="K26" s="37">
        <v>0.113</v>
      </c>
      <c r="L26" s="38">
        <v>7.0000000000000001E-3</v>
      </c>
      <c r="N26" s="30">
        <v>1773090.34</v>
      </c>
      <c r="O26" s="31">
        <v>96428.52</v>
      </c>
      <c r="P26" s="31">
        <v>3583495.57</v>
      </c>
      <c r="Q26" s="32">
        <v>204287</v>
      </c>
      <c r="R26" s="31"/>
      <c r="S26" s="33">
        <f t="shared" si="2"/>
        <v>3583494.8828446609</v>
      </c>
      <c r="T26" s="34">
        <f t="shared" si="0"/>
        <v>204285.89836284946</v>
      </c>
      <c r="U26" s="35">
        <f t="shared" si="3"/>
        <v>1810405</v>
      </c>
      <c r="V26" s="36">
        <f t="shared" si="1"/>
        <v>107858</v>
      </c>
    </row>
    <row r="27" spans="1:22" x14ac:dyDescent="0.25">
      <c r="A27" s="21" t="s">
        <v>41</v>
      </c>
      <c r="B27" s="55">
        <v>43466</v>
      </c>
      <c r="C27" s="56">
        <v>43830</v>
      </c>
      <c r="D27" s="22"/>
      <c r="E27" s="23">
        <v>42132016</v>
      </c>
      <c r="F27" s="24">
        <v>1928742</v>
      </c>
      <c r="G27" s="25">
        <v>44060758</v>
      </c>
      <c r="H27" s="26">
        <v>0.20599999999999999</v>
      </c>
      <c r="I27" s="27">
        <v>1.2999999999999999E-2</v>
      </c>
      <c r="J27" s="26"/>
      <c r="K27" s="37">
        <v>0.27</v>
      </c>
      <c r="L27" s="38">
        <v>1.6E-2</v>
      </c>
      <c r="N27" s="30">
        <v>48118073.780000001</v>
      </c>
      <c r="O27" s="31">
        <v>2208763.48</v>
      </c>
      <c r="P27" s="31">
        <v>24068554.93</v>
      </c>
      <c r="Q27" s="32">
        <v>1285436.3600000001</v>
      </c>
      <c r="R27" s="31"/>
      <c r="S27" s="33">
        <f t="shared" si="2"/>
        <v>21074341.962315328</v>
      </c>
      <c r="T27" s="34">
        <f t="shared" si="0"/>
        <v>1122471.9705430481</v>
      </c>
      <c r="U27" s="35">
        <f t="shared" si="3"/>
        <v>-21057674</v>
      </c>
      <c r="V27" s="36">
        <f t="shared" si="1"/>
        <v>-806270</v>
      </c>
    </row>
    <row r="28" spans="1:22" x14ac:dyDescent="0.25">
      <c r="A28" s="21" t="s">
        <v>42</v>
      </c>
      <c r="B28" s="55">
        <v>43466</v>
      </c>
      <c r="C28" s="56">
        <v>43830</v>
      </c>
      <c r="D28" s="22"/>
      <c r="E28" s="23">
        <v>6100201</v>
      </c>
      <c r="F28" s="24">
        <v>707175</v>
      </c>
      <c r="G28" s="25">
        <v>6807376</v>
      </c>
      <c r="H28" s="26">
        <v>0.14499999999999999</v>
      </c>
      <c r="I28" s="27">
        <v>1.4999999999999999E-2</v>
      </c>
      <c r="J28" s="26"/>
      <c r="K28" s="37">
        <v>0.192</v>
      </c>
      <c r="L28" s="38">
        <v>1.7999999999999999E-2</v>
      </c>
      <c r="N28" s="30">
        <v>6636647.2800000003</v>
      </c>
      <c r="O28" s="31">
        <v>768857.21</v>
      </c>
      <c r="P28" s="31">
        <v>2526059.62</v>
      </c>
      <c r="Q28" s="32">
        <v>372732.57</v>
      </c>
      <c r="R28" s="31"/>
      <c r="S28" s="33">
        <f t="shared" si="2"/>
        <v>2321875.9065923449</v>
      </c>
      <c r="T28" s="34">
        <f t="shared" si="0"/>
        <v>342829.78914868995</v>
      </c>
      <c r="U28" s="35">
        <f t="shared" si="3"/>
        <v>-3778325</v>
      </c>
      <c r="V28" s="36">
        <f t="shared" si="1"/>
        <v>-364345</v>
      </c>
    </row>
    <row r="29" spans="1:22" x14ac:dyDescent="0.25">
      <c r="A29" s="21" t="s">
        <v>43</v>
      </c>
      <c r="B29" s="55">
        <v>43466</v>
      </c>
      <c r="C29" s="56">
        <v>43830</v>
      </c>
      <c r="D29" s="22"/>
      <c r="E29" s="23">
        <v>3494932</v>
      </c>
      <c r="F29" s="24">
        <v>262469</v>
      </c>
      <c r="G29" s="25">
        <v>3757401</v>
      </c>
      <c r="H29" s="26">
        <v>0.129</v>
      </c>
      <c r="I29" s="27">
        <v>1.2E-2</v>
      </c>
      <c r="J29" s="26"/>
      <c r="K29" s="37">
        <v>0.16600000000000001</v>
      </c>
      <c r="L29" s="38">
        <v>1.2999999999999999E-2</v>
      </c>
      <c r="N29" s="30">
        <v>3971252.46</v>
      </c>
      <c r="O29" s="31">
        <v>298271.43</v>
      </c>
      <c r="P29" s="31">
        <v>1545995.2</v>
      </c>
      <c r="Q29" s="32">
        <v>173905.37</v>
      </c>
      <c r="R29" s="31"/>
      <c r="S29" s="33">
        <f t="shared" si="2"/>
        <v>1360565.250068841</v>
      </c>
      <c r="T29" s="34">
        <f t="shared" si="0"/>
        <v>153030.97771895217</v>
      </c>
      <c r="U29" s="35">
        <f t="shared" si="3"/>
        <v>-2134367</v>
      </c>
      <c r="V29" s="36">
        <f t="shared" si="1"/>
        <v>-109438</v>
      </c>
    </row>
    <row r="30" spans="1:22" x14ac:dyDescent="0.25">
      <c r="A30" s="21" t="s">
        <v>44</v>
      </c>
      <c r="B30" s="55">
        <v>43466</v>
      </c>
      <c r="C30" s="56">
        <v>43830</v>
      </c>
      <c r="D30" s="22"/>
      <c r="E30" s="23">
        <v>1415255</v>
      </c>
      <c r="F30" s="24">
        <v>0</v>
      </c>
      <c r="G30" s="25">
        <v>1415255</v>
      </c>
      <c r="H30" s="26">
        <v>0.19</v>
      </c>
      <c r="I30" s="27">
        <v>2E-3</v>
      </c>
      <c r="J30" s="26"/>
      <c r="K30" s="37">
        <v>0.253</v>
      </c>
      <c r="L30" s="38">
        <v>2E-3</v>
      </c>
      <c r="N30" s="30">
        <v>1415254.93</v>
      </c>
      <c r="O30" s="31">
        <v>0</v>
      </c>
      <c r="P30" s="31">
        <v>549403.93999999994</v>
      </c>
      <c r="Q30" s="32">
        <v>0</v>
      </c>
      <c r="R30" s="31"/>
      <c r="S30" s="33">
        <f t="shared" si="2"/>
        <v>549403.96717409778</v>
      </c>
      <c r="T30" s="34">
        <f t="shared" si="0"/>
        <v>0</v>
      </c>
      <c r="U30" s="35">
        <f t="shared" si="3"/>
        <v>-865851</v>
      </c>
      <c r="V30" s="36">
        <f t="shared" si="1"/>
        <v>0</v>
      </c>
    </row>
    <row r="31" spans="1:22" x14ac:dyDescent="0.25">
      <c r="A31" s="21" t="s">
        <v>45</v>
      </c>
      <c r="B31" s="55">
        <v>43647</v>
      </c>
      <c r="C31" s="56">
        <v>44012</v>
      </c>
      <c r="D31" s="22"/>
      <c r="E31" s="23">
        <v>1478514</v>
      </c>
      <c r="F31" s="24">
        <v>187041</v>
      </c>
      <c r="G31" s="25">
        <v>1665555</v>
      </c>
      <c r="H31" s="26">
        <v>0.29799999999999999</v>
      </c>
      <c r="I31" s="27">
        <v>0.02</v>
      </c>
      <c r="J31" s="26"/>
      <c r="K31" s="37">
        <v>0.39700000000000002</v>
      </c>
      <c r="L31" s="38">
        <v>3.5999999999999997E-2</v>
      </c>
      <c r="N31" s="30">
        <v>1478513.72</v>
      </c>
      <c r="O31" s="31">
        <v>187041.17</v>
      </c>
      <c r="P31" s="31">
        <v>517116.89</v>
      </c>
      <c r="Q31" s="32">
        <v>34864.78</v>
      </c>
      <c r="R31" s="31"/>
      <c r="S31" s="33">
        <f t="shared" si="2"/>
        <v>517116.98793127201</v>
      </c>
      <c r="T31" s="34">
        <f t="shared" si="0"/>
        <v>34864.74831172196</v>
      </c>
      <c r="U31" s="35">
        <f t="shared" si="3"/>
        <v>-961397</v>
      </c>
      <c r="V31" s="36">
        <f t="shared" si="1"/>
        <v>-152176</v>
      </c>
    </row>
    <row r="32" spans="1:22" x14ac:dyDescent="0.25">
      <c r="A32" s="21" t="s">
        <v>46</v>
      </c>
      <c r="B32" s="55">
        <v>43647</v>
      </c>
      <c r="C32" s="56">
        <v>44012</v>
      </c>
      <c r="D32" s="22"/>
      <c r="E32" s="23">
        <v>705040</v>
      </c>
      <c r="F32" s="24">
        <v>54927</v>
      </c>
      <c r="G32" s="25">
        <v>759967</v>
      </c>
      <c r="H32" s="26">
        <v>0.247</v>
      </c>
      <c r="I32" s="27">
        <v>1.7999999999999999E-2</v>
      </c>
      <c r="J32" s="26"/>
      <c r="K32" s="37">
        <v>0.20399999999999999</v>
      </c>
      <c r="L32" s="38">
        <v>1.4E-2</v>
      </c>
      <c r="N32" s="30">
        <v>705040.24</v>
      </c>
      <c r="O32" s="31">
        <v>54926.59</v>
      </c>
      <c r="P32" s="31">
        <v>1320395.79</v>
      </c>
      <c r="Q32" s="32">
        <v>100918.01</v>
      </c>
      <c r="R32" s="31"/>
      <c r="S32" s="33">
        <f t="shared" si="2"/>
        <v>1320395.3405292158</v>
      </c>
      <c r="T32" s="34">
        <f t="shared" si="0"/>
        <v>100918.76330334725</v>
      </c>
      <c r="U32" s="35">
        <f t="shared" si="3"/>
        <v>615355</v>
      </c>
      <c r="V32" s="36">
        <f t="shared" si="1"/>
        <v>45992</v>
      </c>
    </row>
    <row r="33" spans="1:22" x14ac:dyDescent="0.25">
      <c r="A33" s="21" t="s">
        <v>47</v>
      </c>
      <c r="B33" s="55">
        <v>43466</v>
      </c>
      <c r="C33" s="56">
        <v>43714</v>
      </c>
      <c r="D33" s="22"/>
      <c r="E33" s="23">
        <v>673494</v>
      </c>
      <c r="F33" s="24">
        <v>1140</v>
      </c>
      <c r="G33" s="25">
        <v>674634</v>
      </c>
      <c r="H33" s="26">
        <v>0.128</v>
      </c>
      <c r="I33" s="27">
        <v>8.0000000000000002E-3</v>
      </c>
      <c r="J33" s="26"/>
      <c r="K33" s="37">
        <v>9.5000000000000001E-2</v>
      </c>
      <c r="L33" s="38">
        <v>3.0000000000000001E-3</v>
      </c>
      <c r="N33" s="30">
        <v>673493.65</v>
      </c>
      <c r="O33" s="31">
        <v>1140.3699999999999</v>
      </c>
      <c r="P33" s="31">
        <v>2121808.42</v>
      </c>
      <c r="Q33" s="32">
        <v>85137.86</v>
      </c>
      <c r="R33" s="31"/>
      <c r="S33" s="33">
        <f t="shared" si="2"/>
        <v>2121809.5226576817</v>
      </c>
      <c r="T33" s="34">
        <f t="shared" si="0"/>
        <v>85110.236502187894</v>
      </c>
      <c r="U33" s="35">
        <f t="shared" si="3"/>
        <v>1448316</v>
      </c>
      <c r="V33" s="36">
        <f t="shared" si="1"/>
        <v>83970</v>
      </c>
    </row>
    <row r="34" spans="1:22" x14ac:dyDescent="0.25">
      <c r="A34" s="21" t="s">
        <v>48</v>
      </c>
      <c r="B34" s="55">
        <v>43617</v>
      </c>
      <c r="C34" s="56">
        <v>43982</v>
      </c>
      <c r="D34" s="22"/>
      <c r="E34" s="23">
        <v>3447612</v>
      </c>
      <c r="F34" s="24">
        <v>278352</v>
      </c>
      <c r="G34" s="25">
        <v>3725964</v>
      </c>
      <c r="H34" s="26">
        <v>0.11700000000000001</v>
      </c>
      <c r="I34" s="27">
        <v>8.9999999999999993E-3</v>
      </c>
      <c r="J34" s="26"/>
      <c r="K34" s="37">
        <v>0.16400000000000001</v>
      </c>
      <c r="L34" s="38">
        <v>1.2999999999999999E-2</v>
      </c>
      <c r="N34" s="30">
        <v>3447612.02</v>
      </c>
      <c r="O34" s="31">
        <v>278351.87</v>
      </c>
      <c r="P34" s="31">
        <v>1114747.8500000001</v>
      </c>
      <c r="Q34" s="32">
        <v>86912.57</v>
      </c>
      <c r="R34" s="31"/>
      <c r="S34" s="33">
        <f t="shared" si="2"/>
        <v>1114747.8435332177</v>
      </c>
      <c r="T34" s="34">
        <f t="shared" si="0"/>
        <v>86912.610591191653</v>
      </c>
      <c r="U34" s="35">
        <f t="shared" si="3"/>
        <v>-2332864</v>
      </c>
      <c r="V34" s="36">
        <f t="shared" si="1"/>
        <v>-191439</v>
      </c>
    </row>
    <row r="35" spans="1:22" x14ac:dyDescent="0.25">
      <c r="A35" s="21" t="s">
        <v>49</v>
      </c>
      <c r="B35" s="55">
        <v>43374</v>
      </c>
      <c r="C35" s="56">
        <v>43738</v>
      </c>
      <c r="D35" s="22"/>
      <c r="E35" s="23">
        <v>1814495</v>
      </c>
      <c r="F35" s="24">
        <v>401502</v>
      </c>
      <c r="G35" s="25">
        <v>2215997</v>
      </c>
      <c r="H35" s="26">
        <v>0.19800000000000001</v>
      </c>
      <c r="I35" s="27">
        <v>0.03</v>
      </c>
      <c r="J35" s="26"/>
      <c r="K35" s="37">
        <v>0.248</v>
      </c>
      <c r="L35" s="38">
        <v>3.3000000000000002E-2</v>
      </c>
      <c r="N35" s="30">
        <v>1814495.27</v>
      </c>
      <c r="O35" s="31">
        <v>401502.35</v>
      </c>
      <c r="P35" s="31">
        <v>619986.49</v>
      </c>
      <c r="Q35" s="32">
        <v>196107.6</v>
      </c>
      <c r="R35" s="31"/>
      <c r="S35" s="33">
        <f t="shared" si="2"/>
        <v>619986.39774494967</v>
      </c>
      <c r="T35" s="34">
        <f t="shared" si="0"/>
        <v>196107.42904792464</v>
      </c>
      <c r="U35" s="35">
        <f t="shared" si="3"/>
        <v>-1194509</v>
      </c>
      <c r="V35" s="36">
        <f t="shared" si="1"/>
        <v>-205395</v>
      </c>
    </row>
    <row r="36" spans="1:22" x14ac:dyDescent="0.25">
      <c r="A36" s="21" t="s">
        <v>50</v>
      </c>
      <c r="B36" s="55">
        <v>43466</v>
      </c>
      <c r="C36" s="56">
        <v>43830</v>
      </c>
      <c r="D36" s="22"/>
      <c r="E36" s="23">
        <v>599218</v>
      </c>
      <c r="F36" s="24">
        <v>68638</v>
      </c>
      <c r="G36" s="25">
        <v>667856</v>
      </c>
      <c r="H36" s="26">
        <v>0.14699999999999999</v>
      </c>
      <c r="I36" s="27">
        <v>1.4E-2</v>
      </c>
      <c r="J36" s="26"/>
      <c r="K36" s="37">
        <v>0.22800000000000001</v>
      </c>
      <c r="L36" s="38">
        <v>0.02</v>
      </c>
      <c r="N36" s="30">
        <v>609715.55000000005</v>
      </c>
      <c r="O36" s="31">
        <v>70276.899999999994</v>
      </c>
      <c r="P36" s="31">
        <v>93103.55</v>
      </c>
      <c r="Q36" s="32">
        <v>12269.99</v>
      </c>
      <c r="R36" s="31"/>
      <c r="S36" s="33">
        <f t="shared" si="2"/>
        <v>91500.574364390079</v>
      </c>
      <c r="T36" s="34">
        <f t="shared" si="0"/>
        <v>11983.846379393513</v>
      </c>
      <c r="U36" s="35">
        <f t="shared" si="3"/>
        <v>-507717</v>
      </c>
      <c r="V36" s="36">
        <f t="shared" si="1"/>
        <v>-56654</v>
      </c>
    </row>
    <row r="37" spans="1:22" x14ac:dyDescent="0.25">
      <c r="A37" s="21" t="s">
        <v>51</v>
      </c>
      <c r="B37" s="55">
        <v>43466</v>
      </c>
      <c r="C37" s="56">
        <v>43830</v>
      </c>
      <c r="D37" s="22"/>
      <c r="E37" s="23">
        <v>1178916</v>
      </c>
      <c r="F37" s="24">
        <v>269353</v>
      </c>
      <c r="G37" s="25">
        <v>1448269</v>
      </c>
      <c r="H37" s="26">
        <v>0.14299999999999999</v>
      </c>
      <c r="I37" s="27">
        <v>2.1000000000000001E-2</v>
      </c>
      <c r="J37" s="26"/>
      <c r="K37" s="37">
        <v>0.18099999999999999</v>
      </c>
      <c r="L37" s="38">
        <v>2.8000000000000001E-2</v>
      </c>
      <c r="N37" s="30">
        <v>1178916.2</v>
      </c>
      <c r="O37" s="31">
        <v>269352.88</v>
      </c>
      <c r="P37" s="31">
        <v>570620.1</v>
      </c>
      <c r="Q37" s="32">
        <v>130978.09</v>
      </c>
      <c r="R37" s="31"/>
      <c r="S37" s="33">
        <f t="shared" si="2"/>
        <v>570620.00319581665</v>
      </c>
      <c r="T37" s="34">
        <f t="shared" si="0"/>
        <v>130978.14835233986</v>
      </c>
      <c r="U37" s="35">
        <f t="shared" si="3"/>
        <v>-608296</v>
      </c>
      <c r="V37" s="36">
        <f t="shared" si="1"/>
        <v>-138375</v>
      </c>
    </row>
    <row r="38" spans="1:22" x14ac:dyDescent="0.25">
      <c r="A38" s="21" t="s">
        <v>52</v>
      </c>
      <c r="B38" s="55">
        <v>43617</v>
      </c>
      <c r="C38" s="56">
        <v>43982</v>
      </c>
      <c r="D38" s="22"/>
      <c r="E38" s="23">
        <v>1212190</v>
      </c>
      <c r="F38" s="24">
        <v>81026</v>
      </c>
      <c r="G38" s="25">
        <v>1293216</v>
      </c>
      <c r="H38" s="26">
        <v>8.2000000000000003E-2</v>
      </c>
      <c r="I38" s="27">
        <v>8.9999999999999993E-3</v>
      </c>
      <c r="J38" s="26"/>
      <c r="K38" s="37">
        <v>0.113</v>
      </c>
      <c r="L38" s="38">
        <v>8.0000000000000002E-3</v>
      </c>
      <c r="N38" s="30">
        <v>1212189.8700000001</v>
      </c>
      <c r="O38" s="31">
        <v>81026.37</v>
      </c>
      <c r="P38" s="31">
        <v>398867.26</v>
      </c>
      <c r="Q38" s="32">
        <v>63216.87</v>
      </c>
      <c r="R38" s="31"/>
      <c r="S38" s="33">
        <f t="shared" si="2"/>
        <v>398867.30277609068</v>
      </c>
      <c r="T38" s="34">
        <f t="shared" si="0"/>
        <v>63216.581325561056</v>
      </c>
      <c r="U38" s="35">
        <f t="shared" si="3"/>
        <v>-813323</v>
      </c>
      <c r="V38" s="36">
        <f t="shared" si="1"/>
        <v>-17809</v>
      </c>
    </row>
    <row r="39" spans="1:22" x14ac:dyDescent="0.25">
      <c r="A39" s="21" t="s">
        <v>53</v>
      </c>
      <c r="B39" s="55">
        <v>43678</v>
      </c>
      <c r="C39" s="56">
        <v>44043</v>
      </c>
      <c r="D39" s="22"/>
      <c r="E39" s="23">
        <v>1163869</v>
      </c>
      <c r="F39" s="24">
        <v>315287</v>
      </c>
      <c r="G39" s="25">
        <v>1479156</v>
      </c>
      <c r="H39" s="26">
        <v>8.8999999999999996E-2</v>
      </c>
      <c r="I39" s="27">
        <v>1.2999999999999999E-2</v>
      </c>
      <c r="J39" s="26"/>
      <c r="K39" s="37">
        <v>0.112</v>
      </c>
      <c r="L39" s="38">
        <v>1.7999999999999999E-2</v>
      </c>
      <c r="N39" s="30">
        <v>1153362.56</v>
      </c>
      <c r="O39" s="31">
        <v>309252.33</v>
      </c>
      <c r="P39" s="31">
        <v>517941.67</v>
      </c>
      <c r="Q39" s="32">
        <v>131168.04</v>
      </c>
      <c r="R39" s="31"/>
      <c r="S39" s="33">
        <f t="shared" si="2"/>
        <v>522659.80744270899</v>
      </c>
      <c r="T39" s="34">
        <f t="shared" si="0"/>
        <v>133727.61921463939</v>
      </c>
      <c r="U39" s="35">
        <f t="shared" si="3"/>
        <v>-641209</v>
      </c>
      <c r="V39" s="36">
        <f t="shared" si="1"/>
        <v>-181559</v>
      </c>
    </row>
    <row r="40" spans="1:22" x14ac:dyDescent="0.25">
      <c r="A40" s="21" t="s">
        <v>54</v>
      </c>
      <c r="B40" s="55">
        <v>43647</v>
      </c>
      <c r="C40" s="56">
        <v>44012</v>
      </c>
      <c r="D40" s="22"/>
      <c r="E40" s="23">
        <v>881238</v>
      </c>
      <c r="F40" s="24">
        <v>135207</v>
      </c>
      <c r="G40" s="25">
        <v>1016445</v>
      </c>
      <c r="H40" s="26">
        <v>8.7999999999999995E-2</v>
      </c>
      <c r="I40" s="27">
        <v>8.9999999999999993E-3</v>
      </c>
      <c r="J40" s="26"/>
      <c r="K40" s="37">
        <v>0.11600000000000001</v>
      </c>
      <c r="L40" s="38">
        <v>1.2E-2</v>
      </c>
      <c r="N40" s="30">
        <v>870386.86</v>
      </c>
      <c r="O40" s="31">
        <v>133700.21</v>
      </c>
      <c r="P40" s="31">
        <v>193282.9</v>
      </c>
      <c r="Q40" s="32">
        <v>32542.03</v>
      </c>
      <c r="R40" s="31"/>
      <c r="S40" s="33">
        <f t="shared" si="2"/>
        <v>195692.56391370614</v>
      </c>
      <c r="T40" s="34">
        <f t="shared" si="0"/>
        <v>32908.775911496326</v>
      </c>
      <c r="U40" s="35">
        <f t="shared" si="3"/>
        <v>-685545</v>
      </c>
      <c r="V40" s="36">
        <f t="shared" si="1"/>
        <v>-102298</v>
      </c>
    </row>
    <row r="41" spans="1:22" x14ac:dyDescent="0.25">
      <c r="A41" s="21" t="s">
        <v>55</v>
      </c>
      <c r="B41" s="55">
        <v>43405</v>
      </c>
      <c r="C41" s="56">
        <v>43769</v>
      </c>
      <c r="D41" s="22"/>
      <c r="E41" s="23">
        <v>381908</v>
      </c>
      <c r="F41" s="24">
        <v>407224</v>
      </c>
      <c r="G41" s="25">
        <v>789132</v>
      </c>
      <c r="H41" s="26">
        <v>0.247</v>
      </c>
      <c r="I41" s="27">
        <v>0.114</v>
      </c>
      <c r="J41" s="26"/>
      <c r="K41" s="37">
        <v>0.32700000000000001</v>
      </c>
      <c r="L41" s="38">
        <v>0.14899999999999999</v>
      </c>
      <c r="N41" s="30">
        <v>383441.8</v>
      </c>
      <c r="O41" s="31">
        <v>410158.08000000002</v>
      </c>
      <c r="P41" s="31">
        <v>102302.58</v>
      </c>
      <c r="Q41" s="32">
        <v>142390.46</v>
      </c>
      <c r="R41" s="31"/>
      <c r="S41" s="33">
        <f t="shared" si="2"/>
        <v>101893.36092893369</v>
      </c>
      <c r="T41" s="34">
        <f t="shared" si="0"/>
        <v>141371.86492349484</v>
      </c>
      <c r="U41" s="35">
        <f t="shared" si="3"/>
        <v>-280015</v>
      </c>
      <c r="V41" s="36">
        <f t="shared" si="1"/>
        <v>-265852</v>
      </c>
    </row>
    <row r="42" spans="1:22" x14ac:dyDescent="0.25">
      <c r="A42" s="21" t="s">
        <v>56</v>
      </c>
      <c r="B42" s="55">
        <v>43466</v>
      </c>
      <c r="C42" s="56">
        <v>43833</v>
      </c>
      <c r="D42" s="22"/>
      <c r="E42" s="23">
        <v>507319</v>
      </c>
      <c r="F42" s="24">
        <v>68555</v>
      </c>
      <c r="G42" s="25">
        <v>575874</v>
      </c>
      <c r="H42" s="26">
        <v>0.51</v>
      </c>
      <c r="I42" s="27">
        <v>4.3999999999999997E-2</v>
      </c>
      <c r="J42" s="26"/>
      <c r="K42" s="37">
        <v>0.42199999999999999</v>
      </c>
      <c r="L42" s="38">
        <v>4.2000000000000003E-2</v>
      </c>
      <c r="N42" s="30">
        <v>507319.09</v>
      </c>
      <c r="O42" s="31">
        <v>68554.73</v>
      </c>
      <c r="P42" s="31">
        <v>679424.25</v>
      </c>
      <c r="Q42" s="32">
        <v>59387.74</v>
      </c>
      <c r="R42" s="31"/>
      <c r="S42" s="33">
        <f t="shared" ref="S42" si="4">IF(P42&gt;0,(P42/N42)*E42,0)</f>
        <v>679424.12946800399</v>
      </c>
      <c r="T42" s="34">
        <f t="shared" ref="T42" si="5">IF(Q42&gt;0,(Q42/O42)*F42,0)</f>
        <v>59387.973896184842</v>
      </c>
      <c r="U42" s="35">
        <f t="shared" ref="U42" si="6">ROUND(S42-E42,0)</f>
        <v>172105</v>
      </c>
      <c r="V42" s="36">
        <f t="shared" ref="V42" si="7">ROUND(T42-F42,0)</f>
        <v>-9167</v>
      </c>
    </row>
    <row r="43" spans="1:22" x14ac:dyDescent="0.25">
      <c r="A43" s="21" t="s">
        <v>57</v>
      </c>
      <c r="B43" s="55">
        <v>43466</v>
      </c>
      <c r="C43" s="56">
        <v>43830</v>
      </c>
      <c r="D43" s="22"/>
      <c r="E43" s="23">
        <v>835890</v>
      </c>
      <c r="F43" s="24">
        <v>149939</v>
      </c>
      <c r="G43" s="25">
        <v>985829</v>
      </c>
      <c r="H43" s="26">
        <v>0.22700000000000001</v>
      </c>
      <c r="I43" s="27">
        <v>2.3E-2</v>
      </c>
      <c r="J43" s="26"/>
      <c r="K43" s="37">
        <v>0.32200000000000001</v>
      </c>
      <c r="L43" s="38">
        <v>0.06</v>
      </c>
      <c r="N43" s="30">
        <v>835890.22</v>
      </c>
      <c r="O43" s="31">
        <v>149939.44</v>
      </c>
      <c r="P43" s="31">
        <v>292650.40999999997</v>
      </c>
      <c r="Q43" s="32">
        <v>32038.66</v>
      </c>
      <c r="R43" s="31"/>
      <c r="S43" s="33">
        <f t="shared" si="2"/>
        <v>292650.33297661977</v>
      </c>
      <c r="T43" s="34">
        <f t="shared" si="0"/>
        <v>32038.565981972453</v>
      </c>
      <c r="U43" s="35">
        <f t="shared" si="3"/>
        <v>-543240</v>
      </c>
      <c r="V43" s="36">
        <f t="shared" si="1"/>
        <v>-117900</v>
      </c>
    </row>
    <row r="44" spans="1:22" ht="15.75" thickBot="1" x14ac:dyDescent="0.3">
      <c r="A44" s="39" t="s">
        <v>58</v>
      </c>
      <c r="B44" s="57">
        <v>43466</v>
      </c>
      <c r="C44" s="58">
        <v>43830</v>
      </c>
      <c r="D44" s="22"/>
      <c r="E44" s="40">
        <v>834453</v>
      </c>
      <c r="F44" s="41">
        <v>0</v>
      </c>
      <c r="G44" s="42">
        <v>834453</v>
      </c>
      <c r="H44" s="43">
        <v>0.10199999999999999</v>
      </c>
      <c r="I44" s="44">
        <v>1.6E-2</v>
      </c>
      <c r="J44" s="26"/>
      <c r="K44" s="45">
        <v>0.13100000000000001</v>
      </c>
      <c r="L44" s="46">
        <v>2.3E-2</v>
      </c>
      <c r="N44" s="47">
        <v>834453.26</v>
      </c>
      <c r="O44" s="48">
        <v>0</v>
      </c>
      <c r="P44" s="48">
        <v>273218.36</v>
      </c>
      <c r="Q44" s="49">
        <v>0</v>
      </c>
      <c r="R44" s="31"/>
      <c r="S44" s="50">
        <f t="shared" si="2"/>
        <v>273218.27487027849</v>
      </c>
      <c r="T44" s="51">
        <f t="shared" si="0"/>
        <v>0</v>
      </c>
      <c r="U44" s="52">
        <f t="shared" si="3"/>
        <v>-561235</v>
      </c>
      <c r="V44" s="53">
        <f t="shared" si="1"/>
        <v>0</v>
      </c>
    </row>
  </sheetData>
  <sheetProtection sheet="1" objects="1" scenarios="1"/>
  <mergeCells count="5">
    <mergeCell ref="A1:C1"/>
    <mergeCell ref="E1:I1"/>
    <mergeCell ref="K1:L1"/>
    <mergeCell ref="N1:Q1"/>
    <mergeCell ref="S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Outlier Reconciliation PUF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Mildenberger</dc:creator>
  <cp:lastModifiedBy>James Mildenberger</cp:lastModifiedBy>
  <dcterms:created xsi:type="dcterms:W3CDTF">2024-03-13T18:41:52Z</dcterms:created>
  <dcterms:modified xsi:type="dcterms:W3CDTF">2024-07-29T16:24:48Z</dcterms:modified>
</cp:coreProperties>
</file>